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rald.sakshaug\Desktop\"/>
    </mc:Choice>
  </mc:AlternateContent>
  <bookViews>
    <workbookView xWindow="0" yWindow="0" windowWidth="17370" windowHeight="15450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7" i="1"/>
  <c r="E16" i="1"/>
  <c r="E15" i="1"/>
  <c r="E14" i="1"/>
  <c r="E12" i="1"/>
  <c r="B19" i="1" l="1"/>
  <c r="A21" i="1" s="1"/>
  <c r="E19" i="1" l="1"/>
</calcChain>
</file>

<file path=xl/sharedStrings.xml><?xml version="1.0" encoding="utf-8"?>
<sst xmlns="http://schemas.openxmlformats.org/spreadsheetml/2006/main" count="34" uniqueCount="26">
  <si>
    <t>Weight and balance calculator for the Jora UA1</t>
  </si>
  <si>
    <t>Weight on the nose wheel empty</t>
  </si>
  <si>
    <t>Weight</t>
  </si>
  <si>
    <t>Moment</t>
  </si>
  <si>
    <t>Pilot</t>
  </si>
  <si>
    <t>Co-Pilot</t>
  </si>
  <si>
    <t>Fuel</t>
  </si>
  <si>
    <t>Baggage</t>
  </si>
  <si>
    <t>Total</t>
  </si>
  <si>
    <t>CG:</t>
  </si>
  <si>
    <t>Kg</t>
  </si>
  <si>
    <t>kg</t>
  </si>
  <si>
    <t>liter</t>
  </si>
  <si>
    <t>cm</t>
  </si>
  <si>
    <t>Weight on the rear wheel empty</t>
  </si>
  <si>
    <t>Distance between 0 and B (Mid tank)</t>
  </si>
  <si>
    <t>Distance between 0 and C (Mid seat)</t>
  </si>
  <si>
    <t>Distance between 0 and D (Rear wheel axle)</t>
  </si>
  <si>
    <t>Distance between 0 and E (Mid baggage)</t>
  </si>
  <si>
    <t>Distance between 0 and A (Nose wheel axle)</t>
  </si>
  <si>
    <t>Point 0 is the reference datum (Prop shaft)</t>
  </si>
  <si>
    <t>Max CG front:</t>
  </si>
  <si>
    <t xml:space="preserve"> 140 cm</t>
  </si>
  <si>
    <t xml:space="preserve">Max CG aft: </t>
  </si>
  <si>
    <t>152 cm</t>
  </si>
  <si>
    <t>CG Position: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</si>
</sst>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vertical="center"/>
    </xf>
    <xf numFmtId="0" fontId="1" fillId="2" borderId="3" xfId="0" applyFont="1" applyFill="1" applyBorder="1"/>
    <xf numFmtId="4" fontId="1" fillId="2" borderId="4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0" xfId="0" applyFont="1"/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0" fontId="3" fillId="3" borderId="0" xfId="0" applyFont="1" applyFill="1"/>
    <xf numFmtId="0" fontId="3" fillId="3" borderId="0" xfId="0" applyFont="1" applyFill="1" applyBorder="1"/>
  </cellXfs>
  <cellStyles count="1"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'Ark1'!$D$19</c:f>
              <c:strCache>
                <c:ptCount val="1"/>
                <c:pt idx="0">
                  <c:v>CG: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</c:dPt>
          <c:xVal>
            <c:numRef>
              <c:f>'Ark1'!$E$19</c:f>
              <c:numCache>
                <c:formatCode>#,##0.00</c:formatCode>
                <c:ptCount val="1"/>
                <c:pt idx="0">
                  <c:v>149.616044318777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428760"/>
        <c:axId val="452431504"/>
      </c:scatterChart>
      <c:valAx>
        <c:axId val="452428760"/>
        <c:scaling>
          <c:orientation val="minMax"/>
          <c:max val="152"/>
          <c:min val="140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2431504"/>
        <c:crosses val="autoZero"/>
        <c:crossBetween val="midCat"/>
        <c:majorUnit val="1"/>
      </c:valAx>
      <c:valAx>
        <c:axId val="452431504"/>
        <c:scaling>
          <c:orientation val="minMax"/>
          <c:max val="1"/>
          <c:min val="-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52428760"/>
        <c:crosses val="autoZero"/>
        <c:crossBetween val="midCat"/>
        <c:majorUnit val="1"/>
      </c:valAx>
      <c:spPr>
        <a:noFill/>
        <a:ln w="0">
          <a:solidFill>
            <a:schemeClr val="bg1">
              <a:alpha val="0"/>
            </a:schemeClr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1</xdr:row>
      <xdr:rowOff>47624</xdr:rowOff>
    </xdr:from>
    <xdr:to>
      <xdr:col>4</xdr:col>
      <xdr:colOff>638174</xdr:colOff>
      <xdr:row>2</xdr:row>
      <xdr:rowOff>338576</xdr:rowOff>
    </xdr:to>
    <xdr:pic>
      <xdr:nvPicPr>
        <xdr:cNvPr id="3" name="Bild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552449"/>
          <a:ext cx="5781675" cy="3691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22</xdr:row>
      <xdr:rowOff>66674</xdr:rowOff>
    </xdr:from>
    <xdr:to>
      <xdr:col>5</xdr:col>
      <xdr:colOff>323850</xdr:colOff>
      <xdr:row>25</xdr:row>
      <xdr:rowOff>161925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H7" sqref="H7"/>
    </sheetView>
  </sheetViews>
  <sheetFormatPr baseColWidth="10" defaultRowHeight="15" x14ac:dyDescent="0.25"/>
  <cols>
    <col min="1" max="1" width="42.7109375" bestFit="1" customWidth="1"/>
    <col min="4" max="4" width="12.7109375" customWidth="1"/>
  </cols>
  <sheetData>
    <row r="1" spans="1:5" ht="39.75" customHeight="1" x14ac:dyDescent="0.35">
      <c r="A1" s="1" t="s">
        <v>0</v>
      </c>
    </row>
    <row r="2" spans="1:5" ht="267.75" customHeight="1" x14ac:dyDescent="0.35">
      <c r="A2" s="1"/>
    </row>
    <row r="3" spans="1:5" ht="40.5" customHeight="1" x14ac:dyDescent="0.35">
      <c r="A3" s="1"/>
    </row>
    <row r="4" spans="1:5" x14ac:dyDescent="0.25">
      <c r="A4" s="10" t="s">
        <v>20</v>
      </c>
    </row>
    <row r="5" spans="1:5" x14ac:dyDescent="0.25">
      <c r="A5" s="10" t="s">
        <v>19</v>
      </c>
      <c r="B5" s="2">
        <v>25</v>
      </c>
      <c r="C5" s="10" t="s">
        <v>13</v>
      </c>
    </row>
    <row r="6" spans="1:5" x14ac:dyDescent="0.25">
      <c r="A6" s="10" t="s">
        <v>15</v>
      </c>
      <c r="B6" s="2">
        <v>120</v>
      </c>
      <c r="C6" s="10" t="s">
        <v>13</v>
      </c>
    </row>
    <row r="7" spans="1:5" x14ac:dyDescent="0.25">
      <c r="A7" s="10" t="s">
        <v>16</v>
      </c>
      <c r="B7" s="2">
        <v>161</v>
      </c>
      <c r="C7" s="10" t="s">
        <v>13</v>
      </c>
    </row>
    <row r="8" spans="1:5" x14ac:dyDescent="0.25">
      <c r="A8" s="10" t="s">
        <v>17</v>
      </c>
      <c r="B8" s="2">
        <v>166</v>
      </c>
      <c r="C8" s="10" t="s">
        <v>13</v>
      </c>
    </row>
    <row r="9" spans="1:5" x14ac:dyDescent="0.25">
      <c r="A9" s="10" t="s">
        <v>18</v>
      </c>
      <c r="B9" s="2">
        <v>210</v>
      </c>
      <c r="C9" s="10" t="s">
        <v>13</v>
      </c>
    </row>
    <row r="11" spans="1:5" ht="18" customHeight="1" x14ac:dyDescent="0.25">
      <c r="B11" s="6" t="s">
        <v>2</v>
      </c>
      <c r="E11" s="6" t="s">
        <v>3</v>
      </c>
    </row>
    <row r="12" spans="1:5" x14ac:dyDescent="0.25">
      <c r="A12" s="11" t="s">
        <v>1</v>
      </c>
      <c r="B12" s="7">
        <v>36</v>
      </c>
      <c r="C12" s="11" t="s">
        <v>11</v>
      </c>
      <c r="D12" s="11"/>
      <c r="E12" s="9">
        <f>B12*B5</f>
        <v>900</v>
      </c>
    </row>
    <row r="13" spans="1:5" x14ac:dyDescent="0.25">
      <c r="A13" s="11" t="s">
        <v>14</v>
      </c>
      <c r="B13" s="7">
        <v>209</v>
      </c>
      <c r="C13" s="11" t="s">
        <v>11</v>
      </c>
      <c r="D13" s="11"/>
      <c r="E13" s="9">
        <f>B13*B8</f>
        <v>34694</v>
      </c>
    </row>
    <row r="14" spans="1:5" x14ac:dyDescent="0.25">
      <c r="A14" s="11" t="s">
        <v>4</v>
      </c>
      <c r="B14" s="7">
        <v>90</v>
      </c>
      <c r="C14" s="11" t="s">
        <v>11</v>
      </c>
      <c r="D14" s="11"/>
      <c r="E14" s="9">
        <f>B14*B7</f>
        <v>14490</v>
      </c>
    </row>
    <row r="15" spans="1:5" x14ac:dyDescent="0.25">
      <c r="A15" s="11" t="s">
        <v>5</v>
      </c>
      <c r="B15" s="7">
        <v>80</v>
      </c>
      <c r="C15" s="11" t="s">
        <v>11</v>
      </c>
      <c r="D15" s="11"/>
      <c r="E15" s="9">
        <f>B15*B7</f>
        <v>12880</v>
      </c>
    </row>
    <row r="16" spans="1:5" x14ac:dyDescent="0.25">
      <c r="A16" s="11" t="s">
        <v>6</v>
      </c>
      <c r="B16" s="7">
        <v>40</v>
      </c>
      <c r="C16" s="11" t="s">
        <v>12</v>
      </c>
      <c r="D16" s="11"/>
      <c r="E16" s="9">
        <f>(B16*0.73722)*B6</f>
        <v>3538.6559999999999</v>
      </c>
    </row>
    <row r="17" spans="1:5" x14ac:dyDescent="0.25">
      <c r="A17" s="11" t="s">
        <v>7</v>
      </c>
      <c r="B17" s="7">
        <v>0</v>
      </c>
      <c r="C17" s="11" t="s">
        <v>11</v>
      </c>
      <c r="D17" s="11"/>
      <c r="E17" s="9">
        <f>B17*B9</f>
        <v>0</v>
      </c>
    </row>
    <row r="18" spans="1:5" x14ac:dyDescent="0.25">
      <c r="A18" s="11"/>
      <c r="B18" s="12"/>
      <c r="C18" s="11"/>
      <c r="D18" s="11"/>
    </row>
    <row r="19" spans="1:5" ht="15.75" thickBot="1" x14ac:dyDescent="0.3">
      <c r="A19" s="11" t="s">
        <v>8</v>
      </c>
      <c r="B19" s="8">
        <f>B12+B13+B14+B15+(B16*0.73722)+B17</f>
        <v>444.48879999999997</v>
      </c>
      <c r="C19" s="11" t="s">
        <v>10</v>
      </c>
      <c r="D19" s="4" t="s">
        <v>9</v>
      </c>
      <c r="E19" s="5">
        <f>SUM(E12:E17) /B19</f>
        <v>149.616044318777</v>
      </c>
    </row>
    <row r="20" spans="1:5" ht="15.75" thickTop="1" x14ac:dyDescent="0.25">
      <c r="A20" s="11"/>
      <c r="C20" s="11"/>
    </row>
    <row r="21" spans="1:5" ht="15.75" thickBot="1" x14ac:dyDescent="0.3">
      <c r="A21" s="8" t="str">
        <f>IF(B19&gt;450,"Take-Off weight is above 450kg!","Take-Off weight is OK")</f>
        <v>Take-Off weight is OK</v>
      </c>
      <c r="D21" s="3" t="s">
        <v>21</v>
      </c>
      <c r="E21" s="13" t="s">
        <v>22</v>
      </c>
    </row>
    <row r="22" spans="1:5" ht="15.75" thickTop="1" x14ac:dyDescent="0.25">
      <c r="A22" s="11"/>
      <c r="D22" s="3" t="s">
        <v>23</v>
      </c>
      <c r="E22" s="13" t="s">
        <v>24</v>
      </c>
    </row>
    <row r="24" spans="1:5" x14ac:dyDescent="0.25">
      <c r="A24" s="14" t="s">
        <v>25</v>
      </c>
      <c r="B24" s="14"/>
      <c r="C24" s="14"/>
      <c r="D24" s="14"/>
      <c r="E24" s="14"/>
    </row>
    <row r="25" spans="1:5" x14ac:dyDescent="0.25">
      <c r="A25" s="14"/>
      <c r="B25" s="14"/>
      <c r="C25" s="15"/>
      <c r="D25" s="14"/>
      <c r="E25" s="14"/>
    </row>
  </sheetData>
  <conditionalFormatting sqref="E19">
    <cfRule type="cellIs" dxfId="4" priority="3" operator="between">
      <formula>140</formula>
      <formula>152</formula>
    </cfRule>
    <cfRule type="cellIs" dxfId="3" priority="4" operator="greaterThan">
      <formula>150</formula>
    </cfRule>
    <cfRule type="cellIs" dxfId="2" priority="5" operator="lessThan">
      <formula>140</formula>
    </cfRule>
  </conditionalFormatting>
  <conditionalFormatting sqref="A21">
    <cfRule type="cellIs" dxfId="1" priority="1" operator="equal">
      <formula>"Take-Off weight is above 450kg!"</formula>
    </cfRule>
    <cfRule type="cellIs" dxfId="0" priority="2" operator="equal">
      <formula>"Take-Off weight is OK"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NTFK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Sakshaug</dc:creator>
  <cp:lastModifiedBy>Harald Sakshaug</cp:lastModifiedBy>
  <dcterms:created xsi:type="dcterms:W3CDTF">2016-05-24T09:26:09Z</dcterms:created>
  <dcterms:modified xsi:type="dcterms:W3CDTF">2016-05-26T08:29:13Z</dcterms:modified>
</cp:coreProperties>
</file>